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8 m. balansas\"/>
    </mc:Choice>
  </mc:AlternateContent>
  <bookViews>
    <workbookView xWindow="120" yWindow="45" windowWidth="18975" windowHeight="12975" activeTab="1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H44" i="2" l="1"/>
  <c r="H40" i="2"/>
  <c r="H26" i="2"/>
  <c r="H23" i="2"/>
  <c r="H20" i="2"/>
  <c r="H17" i="2"/>
  <c r="H16" i="2"/>
  <c r="H11" i="2"/>
  <c r="H10" i="2"/>
  <c r="H43" i="2" s="1"/>
  <c r="H51" i="2" s="1"/>
  <c r="H53" i="2" s="1"/>
  <c r="F84" i="1"/>
  <c r="F78" i="1"/>
  <c r="F69" i="1"/>
  <c r="F63" i="1"/>
  <c r="F59" i="1"/>
  <c r="F58" i="1"/>
  <c r="F53" i="1"/>
  <c r="F89" i="1" s="1"/>
  <c r="F41" i="1"/>
  <c r="F34" i="1"/>
  <c r="F33" i="1" s="1"/>
  <c r="F19" i="1"/>
  <c r="F14" i="1"/>
  <c r="F13" i="1"/>
  <c r="F51" i="1" l="1"/>
  <c r="C10" i="5"/>
  <c r="C16" i="5"/>
  <c r="C19" i="5" l="1"/>
  <c r="G44" i="2"/>
  <c r="G26" i="2"/>
  <c r="E34" i="1" l="1"/>
  <c r="E69" i="1" l="1"/>
  <c r="M12" i="5" l="1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0" i="2"/>
  <c r="G17" i="2"/>
  <c r="G20" i="2"/>
  <c r="E14" i="1"/>
  <c r="G23" i="2"/>
  <c r="E84" i="1"/>
  <c r="E78" i="1" s="1"/>
  <c r="E53" i="1"/>
  <c r="E59" i="1"/>
  <c r="E63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l="1"/>
  <c r="G51" i="2" s="1"/>
  <c r="G53" i="2" s="1"/>
  <c r="M19" i="5"/>
  <c r="E51" i="1"/>
  <c r="F80" i="1"/>
  <c r="E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<sst xmlns="http://schemas.openxmlformats.org/spreadsheetml/2006/main" count="317" uniqueCount="250">
  <si>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</si>
  <si>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</si>
  <si>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</si>
  <si>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</si>
  <si>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</si>
  <si>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</si>
  <si>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</si>
  <si>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</si>
  <si>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</si>
  <si>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</si>
  <si>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</si>
  <si>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</si>
  <si>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</si>
  <si>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</si>
  <si>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</si>
  <si>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</si>
  <si>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</si>
  <si>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</si>
  <si>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</si>
  <si>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</si>
  <si>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</si>
  <si>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</si>
  <si>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</si>
  <si>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</si>
  <si>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</si>
  <si>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</si>
  <si>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</si>
  <si>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</si>
  <si>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</si>
  <si>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</si>
  <si>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</si>
  <si>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</si>
  <si>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</si>
  <si>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</si>
  <si>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</si>
  <si>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</si>
  <si>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</si>
  <si>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</si>
  <si>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</si>
  <si>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</si>
  <si>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</si>
  <si>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</si>
  <si>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</si>
  <si>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</si>
  <si>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</si>
  <si>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</si>
  <si>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</si>
  <si>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</si>
  <si>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</si>
  <si>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</si>
  <si>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</si>
  <si>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</si>
  <si>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</si>
  <si>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</si>
  <si>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</si>
  <si>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</si>
  <si>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</si>
  <si>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</si>
  <si>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</si>
  <si>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</si>
  <si>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</si>
  <si>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</si>
  <si>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</si>
  <si>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</si>
  <si>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</si>
  <si>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</si>
  <si>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</si>
  <si>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</si>
  <si>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</si>
  <si>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</si>
  <si>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</si>
  <si>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</si>
  <si>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</si>
  <si>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</si>
  <si>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</si>
  <si>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</si>
  <si>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</si>
  <si>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</si>
  <si>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</si>
  <si>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</si>
  <si>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</si>
  <si>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</si>
  <si>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</si>
  <si>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</si>
  <si>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</si>
  <si>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</si>
  <si>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</si>
  <si>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</si>
  <si>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</si>
  <si>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</si>
  <si>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</si>
  <si>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</si>
  <si>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</si>
  <si>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</si>
  <si>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</si>
  <si>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</si>
  <si>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</si>
  <si>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</si>
  <si>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</si>
  <si>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</si>
  <si>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</si>
  <si>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</si>
  <si>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</si>
  <si>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</si>
  <si>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</si>
  <si>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</si>
  <si>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</si>
  <si>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</si>
  <si>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</si>
  <si>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</si>
  <si>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</si>
  <si>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</si>
  <si>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</si>
  <si>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</si>
  <si>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</si>
  <si>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</si>
  <si>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</si>
  <si>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</si>
  <si>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</si>
  <si>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</si>
  <si>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</si>
  <si>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</si>
  <si>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</si>
  <si>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</si>
  <si>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</si>
  <si>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</si>
  <si>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</si>
  <si>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</si>
  <si>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</si>
  <si>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</si>
  <si>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</si>
  <si>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</si>
  <si>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</si>
  <si>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</si>
  <si>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</si>
  <si>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</si>
  <si>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</si>
  <si>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</si>
  <si>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</si>
  <si>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</si>
  <si>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</si>
  <si>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</si>
  <si>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</si>
  <si>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</si>
  <si>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</si>
  <si>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</si>
  <si>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</si>
  <si>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</si>
  <si>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</si>
  <si>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</si>
  <si>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</si>
  <si>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</si>
  <si>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</si>
  <si>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</si>
  <si>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</si>
  <si>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</si>
  <si>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</si>
  <si>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</si>
  <si>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</si>
  <si>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</si>
  <si>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</si>
  <si>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</si>
  <si>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</si>
  <si>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</si>
  <si>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</si>
  <si>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</si>
  <si>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</si>
  <si>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</si>
  <si>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</si>
  <si>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</si>
  <si>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</si>
  <si>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</si>
  <si>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</si>
  <si>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</si>
  <si>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</si>
  <si>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</si>
  <si>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</si>
  <si>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</si>
  <si>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</si>
  <si>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</si>
  <si>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</si>
  <si>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</si>
  <si>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</si>
  <si>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</si>
  <si>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</si>
  <si>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</si>
  <si>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</si>
  <si>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</si>
  <si>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</si>
  <si>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</si>
  <si>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</si>
  <si>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</si>
  <si>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</si>
  <si>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</si>
  <si>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</si>
  <si>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</si>
  <si>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</si>
  <si>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</si>
  <si>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</si>
  <si>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</si>
  <si>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</si>
  <si>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</si>
  <si>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</si>
  <si>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</si>
  <si>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</si>
  <si>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</si>
  <si>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</si>
  <si>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</si>
  <si>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</si>
  <si>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</si>
  <si>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</si>
  <si>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</si>
  <si>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</si>
  <si>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</si>
  <si>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</si>
  <si>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</si>
  <si>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</si>
  <si>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</si>
  <si>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</si>
  <si>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</si>
  <si>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</si>
  <si>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</si>
  <si>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</si>
  <si>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</si>
  <si>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</si>
  <si>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</si>
  <si>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</si>
  <si>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</si>
  <si>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</si>
  <si>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</si>
  <si>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</si>
  <si>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</si>
  <si>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</si>
  <si>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</si>
  <si>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</si>
  <si>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</si>
  <si>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</si>
  <si>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</si>
  <si>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</si>
  <si>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</si>
  <si>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</si>
  <si>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</si>
  <si>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</si>
  <si>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Įstaigos vadovas</t>
  </si>
  <si>
    <t>Bronius Martinkus</t>
  </si>
  <si>
    <t>FINANSAVIMO SUMOS PAGAL ŠALTINĮ, TIKSLINĘ PASKIRTĮ IR JŲ POKYČIAI PER 2018 M. SAUSIO - RUGSĖJO MĖNESIUS</t>
  </si>
  <si>
    <t>PAGAL 2018 m. rugsėjo 30 d. DUOMENIS</t>
  </si>
  <si>
    <t>2018.10.19  Nr.(3.3)-9/15</t>
  </si>
  <si>
    <t>PAGAL 2018 M.  RUGSĖJO 30 D. DUOMENIS</t>
  </si>
  <si>
    <t>2018 m. spalio 19 d. Nr.  (3.3)-9/14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</si>
</sst>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0" fontId="28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opLeftCell="A54" workbookViewId="0">
      <selection activeCell="E77" sqref="E77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50" t="s">
        <v>26</v>
      </c>
      <c r="E1" s="151"/>
      <c r="F1" s="151"/>
      <c r="G1" s="1"/>
      <c r="H1" s="1"/>
    </row>
    <row r="2" spans="1:8">
      <c r="A2" s="1"/>
      <c r="B2" s="1"/>
      <c r="C2" s="1"/>
      <c r="D2" s="152" t="s">
        <v>0</v>
      </c>
      <c r="E2" s="153"/>
      <c r="F2" s="153"/>
      <c r="G2" s="1"/>
      <c r="H2" s="1"/>
    </row>
    <row r="3" spans="1:8">
      <c r="A3" s="155"/>
      <c r="B3" s="155"/>
      <c r="C3" s="155"/>
      <c r="D3" s="155"/>
      <c r="E3" s="155"/>
      <c r="F3" s="155"/>
      <c r="G3" s="1"/>
      <c r="H3" s="1"/>
    </row>
    <row r="4" spans="1:8" ht="12.75" customHeight="1">
      <c r="A4" s="154" t="s">
        <v>117</v>
      </c>
      <c r="B4" s="136"/>
      <c r="C4" s="136"/>
      <c r="D4" s="136"/>
      <c r="E4" s="137"/>
      <c r="F4" s="137"/>
      <c r="G4" s="1"/>
      <c r="H4" s="1"/>
    </row>
    <row r="5" spans="1:8" s="128" customFormat="1">
      <c r="A5" s="157" t="s">
        <v>242</v>
      </c>
      <c r="B5" s="158"/>
      <c r="C5" s="158"/>
      <c r="D5" s="158"/>
      <c r="E5" s="158"/>
      <c r="F5" s="158"/>
      <c r="G5" s="158"/>
      <c r="H5" s="158"/>
    </row>
    <row r="6" spans="1:8" ht="10.5" customHeight="1">
      <c r="A6" s="156"/>
      <c r="B6" s="140"/>
      <c r="C6" s="140"/>
      <c r="D6" s="140"/>
      <c r="E6" s="1"/>
      <c r="F6" s="115"/>
      <c r="G6" s="1"/>
      <c r="H6" s="1"/>
    </row>
    <row r="7" spans="1:8">
      <c r="A7" s="135" t="s">
        <v>27</v>
      </c>
      <c r="B7" s="136"/>
      <c r="C7" s="136"/>
      <c r="D7" s="136"/>
      <c r="E7" s="137"/>
      <c r="F7" s="137"/>
      <c r="G7" s="1"/>
      <c r="H7" s="1"/>
    </row>
    <row r="8" spans="1:8">
      <c r="A8" s="135" t="s">
        <v>248</v>
      </c>
      <c r="B8" s="136"/>
      <c r="C8" s="136"/>
      <c r="D8" s="136"/>
      <c r="E8" s="137"/>
      <c r="F8" s="137"/>
      <c r="G8" s="1"/>
      <c r="H8" s="1"/>
    </row>
    <row r="9" spans="1:8">
      <c r="A9" s="138" t="s">
        <v>249</v>
      </c>
      <c r="B9" s="139"/>
      <c r="C9" s="139"/>
      <c r="D9" s="139"/>
      <c r="E9" s="140"/>
      <c r="F9" s="140"/>
      <c r="G9" s="1"/>
      <c r="H9" s="1"/>
    </row>
    <row r="10" spans="1:8" ht="9.75" customHeight="1">
      <c r="A10" s="133" t="s">
        <v>1</v>
      </c>
      <c r="B10" s="133"/>
      <c r="C10" s="133"/>
      <c r="D10" s="133"/>
      <c r="E10" s="141"/>
      <c r="F10" s="141"/>
      <c r="G10" s="1"/>
      <c r="H10" s="1"/>
    </row>
    <row r="11" spans="1:8" ht="10.5" customHeight="1">
      <c r="A11" s="8"/>
      <c r="B11" s="9"/>
      <c r="C11" s="9"/>
      <c r="D11" s="142" t="s">
        <v>240</v>
      </c>
      <c r="E11" s="143"/>
      <c r="F11" s="143"/>
    </row>
    <row r="12" spans="1:8" ht="63.75" customHeight="1">
      <c r="A12" s="3" t="s">
        <v>2</v>
      </c>
      <c r="B12" s="148" t="s">
        <v>3</v>
      </c>
      <c r="C12" s="149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88227.61</v>
      </c>
      <c r="F13" s="109">
        <f>SUM(F14+F19)</f>
        <v>102494.49999999999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1297.21</v>
      </c>
      <c r="F14" s="93">
        <f>SUM(F15:F18)</f>
        <v>2426.62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1297.21</v>
      </c>
      <c r="F16" s="12">
        <v>2426.62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86930.4</v>
      </c>
      <c r="F19" s="93">
        <f>SUM(F20:F29)</f>
        <v>100067.87999999999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/>
      <c r="F22" s="12">
        <v>207.44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820.4</v>
      </c>
      <c r="F27" s="12">
        <v>1224.32</v>
      </c>
    </row>
    <row r="28" spans="1:6">
      <c r="A28" s="19" t="s">
        <v>54</v>
      </c>
      <c r="B28" s="21"/>
      <c r="C28" s="38" t="s">
        <v>55</v>
      </c>
      <c r="D28" s="59"/>
      <c r="E28" s="106">
        <v>86110</v>
      </c>
      <c r="F28" s="12">
        <v>98636.12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363622.37</v>
      </c>
      <c r="F33" s="121">
        <f>SUM(F40+F41+F34+F49)</f>
        <v>175499.8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68.77</v>
      </c>
      <c r="F34" s="93">
        <f>SUM(F35:F38)</f>
        <v>182.72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68.77</v>
      </c>
      <c r="F36" s="12">
        <v>182.72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1055.9100000000001</v>
      </c>
      <c r="F40" s="93">
        <v>937.24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336055.32</v>
      </c>
      <c r="F41" s="109">
        <f>SUM(F43:F47)</f>
        <v>173768.16</v>
      </c>
    </row>
    <row r="42" spans="1:6">
      <c r="A42" s="50" t="s">
        <v>14</v>
      </c>
      <c r="B42" s="43"/>
      <c r="C42" s="107" t="s">
        <v>225</v>
      </c>
      <c r="D42" s="23"/>
      <c r="E42" s="93"/>
      <c r="F42" s="93"/>
    </row>
    <row r="43" spans="1:6">
      <c r="A43" s="50" t="s">
        <v>222</v>
      </c>
      <c r="B43" s="21"/>
      <c r="C43" s="38" t="s">
        <v>71</v>
      </c>
      <c r="D43" s="61"/>
      <c r="E43" s="124"/>
      <c r="F43" s="124">
        <v>41.95</v>
      </c>
    </row>
    <row r="44" spans="1:6">
      <c r="A44" s="14" t="s">
        <v>223</v>
      </c>
      <c r="B44" s="21"/>
      <c r="C44" s="38" t="s">
        <v>72</v>
      </c>
      <c r="D44" s="62"/>
      <c r="E44" s="12">
        <v>15807.47</v>
      </c>
      <c r="F44" s="12">
        <v>15807.47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5122.42</v>
      </c>
      <c r="F45" s="106">
        <v>4612.12</v>
      </c>
    </row>
    <row r="46" spans="1:6">
      <c r="A46" s="14" t="s">
        <v>16</v>
      </c>
      <c r="B46" s="21"/>
      <c r="C46" s="38" t="s">
        <v>74</v>
      </c>
      <c r="D46" s="62"/>
      <c r="E46" s="108">
        <v>10655.75</v>
      </c>
      <c r="F46" s="108">
        <v>5291.71</v>
      </c>
    </row>
    <row r="47" spans="1:6">
      <c r="A47" s="14" t="s">
        <v>224</v>
      </c>
      <c r="B47" s="21"/>
      <c r="C47" s="38" t="s">
        <v>75</v>
      </c>
      <c r="D47" s="23"/>
      <c r="E47" s="106">
        <v>304469.68</v>
      </c>
      <c r="F47" s="106">
        <v>148014.91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26442.37</v>
      </c>
      <c r="F49" s="109">
        <v>611.67999999999995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451849.98</v>
      </c>
      <c r="F51" s="121">
        <f>SUM(F13+F32+F33)</f>
        <v>277994.3</v>
      </c>
    </row>
    <row r="52" spans="1:8" ht="37.5" customHeight="1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26007.510000000002</v>
      </c>
      <c r="F53" s="109">
        <f>SUM(F54:F57)</f>
        <v>51348.520000000004</v>
      </c>
    </row>
    <row r="54" spans="1:8">
      <c r="A54" s="23" t="s">
        <v>6</v>
      </c>
      <c r="B54" s="6" t="s">
        <v>80</v>
      </c>
      <c r="C54" s="6"/>
      <c r="D54" s="23"/>
      <c r="E54" s="106"/>
      <c r="F54" s="106">
        <v>0</v>
      </c>
    </row>
    <row r="55" spans="1:8">
      <c r="A55" s="15" t="s">
        <v>9</v>
      </c>
      <c r="B55" s="16" t="s">
        <v>7</v>
      </c>
      <c r="C55" s="17"/>
      <c r="D55" s="15"/>
      <c r="E55" s="123">
        <v>-1484.1</v>
      </c>
      <c r="F55" s="123">
        <v>16581.310000000001</v>
      </c>
    </row>
    <row r="56" spans="1:8">
      <c r="A56" s="23" t="s">
        <v>13</v>
      </c>
      <c r="B56" s="144" t="s">
        <v>81</v>
      </c>
      <c r="C56" s="145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27491.61</v>
      </c>
      <c r="F57" s="106">
        <v>34767.21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333500.75</v>
      </c>
      <c r="F58" s="109">
        <f>SUM(F59+F63)</f>
        <v>179220.44999999998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333500.75</v>
      </c>
      <c r="F63" s="109">
        <f>SUM(F64+F65+F66+F67+F68+F69+F72+F73+F74+F75+F76+F77)</f>
        <v>179220.44999999998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5449.84</v>
      </c>
      <c r="F69" s="122">
        <f>SUM(F70:F71)</f>
        <v>0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5449.84</v>
      </c>
      <c r="F71" s="123"/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2"/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9024.98</v>
      </c>
      <c r="F74" s="106">
        <v>11889.49</v>
      </c>
      <c r="G74" s="10"/>
      <c r="H74" s="10"/>
    </row>
    <row r="75" spans="1:8">
      <c r="A75" s="19" t="s">
        <v>56</v>
      </c>
      <c r="B75" s="7"/>
      <c r="C75" s="74" t="s">
        <v>219</v>
      </c>
      <c r="D75" s="62"/>
      <c r="E75" s="12"/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319025.93</v>
      </c>
      <c r="F76" s="106">
        <v>166581.06</v>
      </c>
      <c r="G76" s="10"/>
      <c r="H76" s="10"/>
    </row>
    <row r="77" spans="1:8">
      <c r="A77" s="19" t="s">
        <v>220</v>
      </c>
      <c r="B77" s="7"/>
      <c r="C77" s="37" t="s">
        <v>101</v>
      </c>
      <c r="D77" s="60"/>
      <c r="E77" s="106"/>
      <c r="F77" s="106">
        <v>749.9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92341.72</v>
      </c>
      <c r="F78" s="93">
        <f>SUM(F84)</f>
        <v>47425.33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92341.72</v>
      </c>
      <c r="F84" s="109">
        <f>SUM(F85+F86)</f>
        <v>47425.33</v>
      </c>
    </row>
    <row r="85" spans="1:6">
      <c r="A85" s="19" t="s">
        <v>19</v>
      </c>
      <c r="B85" s="24"/>
      <c r="C85" s="37" t="s">
        <v>110</v>
      </c>
      <c r="D85" s="59"/>
      <c r="E85" s="106">
        <v>44916.39</v>
      </c>
      <c r="F85" s="12">
        <v>19950.48</v>
      </c>
    </row>
    <row r="86" spans="1:6">
      <c r="A86" s="19" t="s">
        <v>20</v>
      </c>
      <c r="B86" s="24"/>
      <c r="C86" s="37" t="s">
        <v>111</v>
      </c>
      <c r="D86" s="59"/>
      <c r="E86" s="106">
        <v>47425.33</v>
      </c>
      <c r="F86" s="106">
        <v>27474.85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46" t="s">
        <v>114</v>
      </c>
      <c r="C89" s="147"/>
      <c r="D89" s="23"/>
      <c r="E89" s="121">
        <f>SUM(E53+E58+E78+E87)</f>
        <v>451849.98</v>
      </c>
      <c r="F89" s="121">
        <f>SUM(F53+F58+F78+F87)</f>
        <v>277994.3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31" t="s">
        <v>243</v>
      </c>
      <c r="C91" s="131"/>
      <c r="D91" s="53" t="s">
        <v>115</v>
      </c>
      <c r="E91" s="131" t="s">
        <v>244</v>
      </c>
      <c r="F91" s="132"/>
    </row>
    <row r="92" spans="1:6">
      <c r="A92" s="10"/>
      <c r="B92" s="133" t="s">
        <v>241</v>
      </c>
      <c r="C92" s="134"/>
      <c r="D92" s="126" t="s">
        <v>116</v>
      </c>
      <c r="E92" s="133" t="s">
        <v>25</v>
      </c>
      <c r="F92" s="133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25" zoomScaleNormal="100" workbookViewId="0">
      <selection activeCell="D62" sqref="D62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59" t="s">
        <v>123</v>
      </c>
      <c r="B1" s="160"/>
      <c r="C1" s="160"/>
      <c r="D1" s="160"/>
      <c r="E1" s="160"/>
      <c r="F1" s="160"/>
      <c r="G1" s="160"/>
      <c r="H1" s="160"/>
    </row>
    <row r="2" spans="1:8">
      <c r="A2" s="161" t="s">
        <v>124</v>
      </c>
      <c r="B2" s="162"/>
      <c r="C2" s="162"/>
      <c r="D2" s="162"/>
      <c r="E2" s="162"/>
      <c r="F2" s="162"/>
      <c r="G2" s="162"/>
      <c r="H2" s="162"/>
    </row>
    <row r="3" spans="1:8">
      <c r="A3" s="163"/>
      <c r="B3" s="164"/>
      <c r="C3" s="164"/>
      <c r="D3" s="164"/>
      <c r="E3" s="164"/>
      <c r="F3" s="164"/>
      <c r="G3" s="164"/>
      <c r="H3" s="164"/>
    </row>
    <row r="4" spans="1:8">
      <c r="A4" s="165" t="s">
        <v>125</v>
      </c>
      <c r="B4" s="166"/>
      <c r="C4" s="166"/>
      <c r="D4" s="166"/>
      <c r="E4" s="166"/>
      <c r="F4" s="166"/>
      <c r="G4" s="166"/>
      <c r="H4" s="166"/>
    </row>
    <row r="5" spans="1:8">
      <c r="A5" s="165" t="s">
        <v>246</v>
      </c>
      <c r="B5" s="166"/>
      <c r="C5" s="166"/>
      <c r="D5" s="166"/>
      <c r="E5" s="166"/>
      <c r="F5" s="166"/>
      <c r="G5" s="166"/>
      <c r="H5" s="166"/>
    </row>
    <row r="6" spans="1:8">
      <c r="A6" s="167" t="s">
        <v>247</v>
      </c>
      <c r="B6" s="164"/>
      <c r="C6" s="164"/>
      <c r="D6" s="164"/>
      <c r="E6" s="164"/>
      <c r="F6" s="164"/>
      <c r="G6" s="164"/>
      <c r="H6" s="164"/>
    </row>
    <row r="7" spans="1:8">
      <c r="A7" s="168" t="s">
        <v>1</v>
      </c>
      <c r="B7" s="169"/>
      <c r="C7" s="169"/>
      <c r="D7" s="169"/>
      <c r="E7" s="169"/>
      <c r="F7" s="169"/>
      <c r="G7" s="169"/>
      <c r="H7" s="169"/>
    </row>
    <row r="8" spans="1:8" s="78" customFormat="1" ht="14.25">
      <c r="A8" s="170" t="s">
        <v>240</v>
      </c>
      <c r="B8" s="169"/>
      <c r="C8" s="169"/>
      <c r="D8" s="169"/>
      <c r="E8" s="169"/>
      <c r="F8" s="169"/>
      <c r="G8" s="169"/>
      <c r="H8" s="169"/>
    </row>
    <row r="9" spans="1:8" s="79" customFormat="1" ht="38.25">
      <c r="A9" s="82" t="s">
        <v>2</v>
      </c>
      <c r="B9" s="172" t="s">
        <v>3</v>
      </c>
      <c r="C9" s="173"/>
      <c r="D9" s="173"/>
      <c r="E9" s="173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74" t="s">
        <v>129</v>
      </c>
      <c r="C10" s="175"/>
      <c r="D10" s="175"/>
      <c r="E10" s="175"/>
      <c r="F10" s="84"/>
      <c r="G10" s="111">
        <f>SUM(G11+G23)</f>
        <v>267074.64000000013</v>
      </c>
      <c r="H10" s="111">
        <f>SUM(H11+H23)</f>
        <v>272921.5</v>
      </c>
    </row>
    <row r="11" spans="1:8">
      <c r="A11" s="85" t="s">
        <v>6</v>
      </c>
      <c r="B11" s="176" t="s">
        <v>130</v>
      </c>
      <c r="C11" s="176"/>
      <c r="D11" s="176"/>
      <c r="E11" s="176"/>
      <c r="F11" s="86"/>
      <c r="G11" s="111">
        <f>SUM(G12:G15)</f>
        <v>204741.01</v>
      </c>
      <c r="H11" s="130">
        <f>SUM(H12:H15)</f>
        <v>235741.94999999998</v>
      </c>
    </row>
    <row r="12" spans="1:8">
      <c r="A12" s="85" t="s">
        <v>131</v>
      </c>
      <c r="B12" s="176" t="s">
        <v>80</v>
      </c>
      <c r="C12" s="176"/>
      <c r="D12" s="176"/>
      <c r="E12" s="176"/>
      <c r="F12" s="86"/>
      <c r="G12" s="87"/>
      <c r="H12" s="129">
        <v>3722</v>
      </c>
    </row>
    <row r="13" spans="1:8">
      <c r="A13" s="85" t="s">
        <v>132</v>
      </c>
      <c r="B13" s="171" t="s">
        <v>133</v>
      </c>
      <c r="C13" s="171"/>
      <c r="D13" s="171"/>
      <c r="E13" s="171"/>
      <c r="F13" s="88"/>
      <c r="G13" s="110">
        <v>197465.41</v>
      </c>
      <c r="H13" s="88">
        <v>222319.15</v>
      </c>
    </row>
    <row r="14" spans="1:8">
      <c r="A14" s="85" t="s">
        <v>134</v>
      </c>
      <c r="B14" s="171" t="s">
        <v>135</v>
      </c>
      <c r="C14" s="171"/>
      <c r="D14" s="171"/>
      <c r="E14" s="171"/>
      <c r="F14" s="86"/>
      <c r="G14" s="88"/>
      <c r="H14" s="88"/>
    </row>
    <row r="15" spans="1:8">
      <c r="A15" s="85" t="s">
        <v>136</v>
      </c>
      <c r="B15" s="171" t="s">
        <v>137</v>
      </c>
      <c r="C15" s="171"/>
      <c r="D15" s="171"/>
      <c r="E15" s="171"/>
      <c r="F15" s="88"/>
      <c r="G15" s="110">
        <v>7275.6</v>
      </c>
      <c r="H15" s="110">
        <v>9700.7999999999993</v>
      </c>
    </row>
    <row r="16" spans="1:8">
      <c r="A16" s="85" t="s">
        <v>9</v>
      </c>
      <c r="B16" s="171" t="s">
        <v>138</v>
      </c>
      <c r="C16" s="171"/>
      <c r="D16" s="171"/>
      <c r="E16" s="171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77" t="s">
        <v>230</v>
      </c>
      <c r="C17" s="178"/>
      <c r="D17" s="178"/>
      <c r="E17" s="179"/>
      <c r="F17" s="86"/>
      <c r="G17" s="111">
        <f>SUM(G18:G19)</f>
        <v>0</v>
      </c>
      <c r="H17" s="111">
        <f>SUM(H18:H19)</f>
        <v>0</v>
      </c>
    </row>
    <row r="18" spans="1:8">
      <c r="A18" s="105" t="s">
        <v>226</v>
      </c>
      <c r="B18" s="177" t="s">
        <v>231</v>
      </c>
      <c r="C18" s="178"/>
      <c r="D18" s="178"/>
      <c r="E18" s="179"/>
      <c r="F18" s="86"/>
      <c r="G18" s="111"/>
      <c r="H18" s="111"/>
    </row>
    <row r="19" spans="1:8">
      <c r="A19" s="105" t="s">
        <v>227</v>
      </c>
      <c r="B19" s="177" t="s">
        <v>232</v>
      </c>
      <c r="C19" s="178"/>
      <c r="D19" s="178"/>
      <c r="E19" s="179"/>
      <c r="F19" s="86"/>
      <c r="G19" s="111"/>
      <c r="H19" s="111"/>
    </row>
    <row r="20" spans="1:8">
      <c r="A20" s="105" t="s">
        <v>11</v>
      </c>
      <c r="B20" s="177" t="s">
        <v>233</v>
      </c>
      <c r="C20" s="178"/>
      <c r="D20" s="178"/>
      <c r="E20" s="179"/>
      <c r="F20" s="86"/>
      <c r="G20" s="111">
        <f>SUM(G21:G22)</f>
        <v>0</v>
      </c>
      <c r="H20" s="111">
        <f>SUM(H21:H22)</f>
        <v>0</v>
      </c>
    </row>
    <row r="21" spans="1:8">
      <c r="A21" s="105" t="s">
        <v>228</v>
      </c>
      <c r="B21" s="177" t="s">
        <v>234</v>
      </c>
      <c r="C21" s="178"/>
      <c r="D21" s="178"/>
      <c r="E21" s="179"/>
      <c r="F21" s="86"/>
      <c r="G21" s="84"/>
      <c r="H21" s="84"/>
    </row>
    <row r="22" spans="1:8">
      <c r="A22" s="105" t="s">
        <v>229</v>
      </c>
      <c r="B22" s="177" t="s">
        <v>235</v>
      </c>
      <c r="C22" s="178"/>
      <c r="D22" s="178"/>
      <c r="E22" s="179"/>
      <c r="F22" s="86"/>
      <c r="G22" s="84"/>
      <c r="H22" s="84"/>
    </row>
    <row r="23" spans="1:8">
      <c r="A23" s="85" t="s">
        <v>13</v>
      </c>
      <c r="B23" s="171" t="s">
        <v>139</v>
      </c>
      <c r="C23" s="171"/>
      <c r="D23" s="171"/>
      <c r="E23" s="171"/>
      <c r="F23" s="86"/>
      <c r="G23" s="111">
        <f>SUM(G24:G25)</f>
        <v>62333.630000000121</v>
      </c>
      <c r="H23" s="125">
        <f>SUM(H24:H25)</f>
        <v>37179.550000000047</v>
      </c>
    </row>
    <row r="24" spans="1:8">
      <c r="A24" s="85" t="s">
        <v>140</v>
      </c>
      <c r="B24" s="171" t="s">
        <v>141</v>
      </c>
      <c r="C24" s="171"/>
      <c r="D24" s="171"/>
      <c r="E24" s="171"/>
      <c r="F24" s="88"/>
      <c r="G24" s="110">
        <v>1246410.0900000001</v>
      </c>
      <c r="H24" s="110">
        <v>1261613.69</v>
      </c>
    </row>
    <row r="25" spans="1:8">
      <c r="A25" s="85" t="s">
        <v>142</v>
      </c>
      <c r="B25" s="171" t="s">
        <v>143</v>
      </c>
      <c r="C25" s="171"/>
      <c r="D25" s="171"/>
      <c r="E25" s="171"/>
      <c r="F25" s="88"/>
      <c r="G25" s="110">
        <v>-1184076.46</v>
      </c>
      <c r="H25" s="110">
        <v>-1224434.1399999999</v>
      </c>
    </row>
    <row r="26" spans="1:8">
      <c r="A26" s="83" t="s">
        <v>17</v>
      </c>
      <c r="B26" s="174" t="s">
        <v>144</v>
      </c>
      <c r="C26" s="174"/>
      <c r="D26" s="174"/>
      <c r="E26" s="174"/>
      <c r="F26" s="84"/>
      <c r="G26" s="84">
        <f>SUM(G27:G39)</f>
        <v>171467.59</v>
      </c>
      <c r="H26" s="84">
        <f>SUM(H27:H39)</f>
        <v>219432.45999999996</v>
      </c>
    </row>
    <row r="27" spans="1:8">
      <c r="A27" s="85" t="s">
        <v>6</v>
      </c>
      <c r="B27" s="171" t="s">
        <v>145</v>
      </c>
      <c r="C27" s="186"/>
      <c r="D27" s="186"/>
      <c r="E27" s="186"/>
      <c r="F27" s="86"/>
      <c r="G27" s="110">
        <v>134573.51</v>
      </c>
      <c r="H27" s="88">
        <v>169749.33</v>
      </c>
    </row>
    <row r="28" spans="1:8">
      <c r="A28" s="85" t="s">
        <v>9</v>
      </c>
      <c r="B28" s="171" t="s">
        <v>146</v>
      </c>
      <c r="C28" s="186"/>
      <c r="D28" s="186"/>
      <c r="E28" s="186"/>
      <c r="F28" s="86"/>
      <c r="G28" s="110">
        <v>14266.89</v>
      </c>
      <c r="H28" s="110">
        <v>18222.7</v>
      </c>
    </row>
    <row r="29" spans="1:8">
      <c r="A29" s="85" t="s">
        <v>13</v>
      </c>
      <c r="B29" s="171" t="s">
        <v>147</v>
      </c>
      <c r="C29" s="186"/>
      <c r="D29" s="186"/>
      <c r="E29" s="186"/>
      <c r="F29" s="86"/>
      <c r="G29" s="110">
        <v>7401.21</v>
      </c>
      <c r="H29" s="88">
        <v>11021.31</v>
      </c>
    </row>
    <row r="30" spans="1:8">
      <c r="A30" s="85" t="s">
        <v>18</v>
      </c>
      <c r="B30" s="176" t="s">
        <v>148</v>
      </c>
      <c r="C30" s="186"/>
      <c r="D30" s="186"/>
      <c r="E30" s="186"/>
      <c r="F30" s="86"/>
      <c r="G30" s="88"/>
      <c r="H30" s="88"/>
    </row>
    <row r="31" spans="1:8">
      <c r="A31" s="85" t="s">
        <v>21</v>
      </c>
      <c r="B31" s="176" t="s">
        <v>149</v>
      </c>
      <c r="C31" s="186"/>
      <c r="D31" s="186"/>
      <c r="E31" s="186"/>
      <c r="F31" s="86"/>
      <c r="G31" s="110">
        <v>129.55000000000001</v>
      </c>
      <c r="H31" s="88">
        <v>228.19</v>
      </c>
    </row>
    <row r="32" spans="1:8">
      <c r="A32" s="85" t="s">
        <v>150</v>
      </c>
      <c r="B32" s="176" t="s">
        <v>151</v>
      </c>
      <c r="C32" s="186"/>
      <c r="D32" s="186"/>
      <c r="E32" s="186"/>
      <c r="F32" s="86"/>
      <c r="G32" s="110"/>
      <c r="H32" s="110">
        <v>413.5</v>
      </c>
    </row>
    <row r="33" spans="1:8">
      <c r="A33" s="85" t="s">
        <v>152</v>
      </c>
      <c r="B33" s="176" t="s">
        <v>153</v>
      </c>
      <c r="C33" s="186"/>
      <c r="D33" s="186"/>
      <c r="E33" s="186"/>
      <c r="F33" s="86"/>
      <c r="G33" s="110">
        <v>7719.25</v>
      </c>
      <c r="H33" s="88">
        <v>8529.3700000000008</v>
      </c>
    </row>
    <row r="34" spans="1:8">
      <c r="A34" s="85" t="s">
        <v>154</v>
      </c>
      <c r="B34" s="171" t="s">
        <v>155</v>
      </c>
      <c r="C34" s="186"/>
      <c r="D34" s="186"/>
      <c r="E34" s="186"/>
      <c r="F34" s="86"/>
      <c r="G34" s="110"/>
      <c r="H34" s="110">
        <v>-8030.25</v>
      </c>
    </row>
    <row r="35" spans="1:8" ht="25.5" customHeight="1">
      <c r="A35" s="85" t="s">
        <v>156</v>
      </c>
      <c r="B35" s="176" t="s">
        <v>157</v>
      </c>
      <c r="C35" s="186"/>
      <c r="D35" s="186"/>
      <c r="E35" s="186"/>
      <c r="F35" s="86"/>
      <c r="G35" s="110">
        <v>3194.19</v>
      </c>
      <c r="H35" s="110">
        <v>4213.3599999999997</v>
      </c>
    </row>
    <row r="36" spans="1:8">
      <c r="A36" s="85" t="s">
        <v>158</v>
      </c>
      <c r="B36" s="171" t="s">
        <v>159</v>
      </c>
      <c r="C36" s="173"/>
      <c r="D36" s="173"/>
      <c r="E36" s="173"/>
      <c r="F36" s="86"/>
      <c r="G36" s="88"/>
      <c r="H36" s="88"/>
    </row>
    <row r="37" spans="1:8">
      <c r="A37" s="85" t="s">
        <v>160</v>
      </c>
      <c r="B37" s="171" t="s">
        <v>161</v>
      </c>
      <c r="C37" s="186"/>
      <c r="D37" s="186"/>
      <c r="E37" s="186"/>
      <c r="F37" s="86"/>
      <c r="G37" s="88"/>
      <c r="H37" s="110">
        <v>2831.4</v>
      </c>
    </row>
    <row r="38" spans="1:8">
      <c r="A38" s="85" t="s">
        <v>162</v>
      </c>
      <c r="B38" s="171" t="s">
        <v>163</v>
      </c>
      <c r="C38" s="186"/>
      <c r="D38" s="186"/>
      <c r="E38" s="186"/>
      <c r="F38" s="86"/>
      <c r="G38" s="88"/>
      <c r="H38" s="88"/>
    </row>
    <row r="39" spans="1:8">
      <c r="A39" s="85" t="s">
        <v>164</v>
      </c>
      <c r="B39" s="171" t="s">
        <v>165</v>
      </c>
      <c r="C39" s="186"/>
      <c r="D39" s="186"/>
      <c r="E39" s="186"/>
      <c r="F39" s="86"/>
      <c r="G39" s="110">
        <v>4182.99</v>
      </c>
      <c r="H39" s="88">
        <v>12253.55</v>
      </c>
    </row>
    <row r="40" spans="1:8">
      <c r="A40" s="85" t="s">
        <v>166</v>
      </c>
      <c r="B40" s="183" t="s">
        <v>167</v>
      </c>
      <c r="C40" s="189"/>
      <c r="D40" s="189"/>
      <c r="E40" s="190"/>
      <c r="F40" s="86"/>
      <c r="G40" s="125">
        <f>SUM(G41:G42)</f>
        <v>49825.89</v>
      </c>
      <c r="H40" s="84">
        <f>SUM(H41:H42)</f>
        <v>-32191.02</v>
      </c>
    </row>
    <row r="41" spans="1:8">
      <c r="A41" s="105" t="s">
        <v>236</v>
      </c>
      <c r="B41" s="183" t="s">
        <v>238</v>
      </c>
      <c r="C41" s="184"/>
      <c r="D41" s="184"/>
      <c r="E41" s="185"/>
      <c r="F41" s="86"/>
      <c r="G41" s="88"/>
      <c r="H41" s="88"/>
    </row>
    <row r="42" spans="1:8">
      <c r="A42" s="105" t="s">
        <v>237</v>
      </c>
      <c r="B42" s="183" t="s">
        <v>239</v>
      </c>
      <c r="C42" s="184"/>
      <c r="D42" s="184"/>
      <c r="E42" s="185"/>
      <c r="F42" s="86"/>
      <c r="G42" s="110">
        <v>49825.89</v>
      </c>
      <c r="H42" s="88">
        <v>-32191.02</v>
      </c>
    </row>
    <row r="43" spans="1:8">
      <c r="A43" s="84" t="s">
        <v>22</v>
      </c>
      <c r="B43" s="180" t="s">
        <v>168</v>
      </c>
      <c r="C43" s="181"/>
      <c r="D43" s="181"/>
      <c r="E43" s="182"/>
      <c r="F43" s="87"/>
      <c r="G43" s="111">
        <f>SUM(G10-G26-G40)</f>
        <v>45781.160000000134</v>
      </c>
      <c r="H43" s="111">
        <f>SUM(H10-H26+H40)</f>
        <v>21298.020000000037</v>
      </c>
    </row>
    <row r="44" spans="1:8">
      <c r="A44" s="84" t="s">
        <v>24</v>
      </c>
      <c r="B44" s="188" t="s">
        <v>169</v>
      </c>
      <c r="C44" s="181"/>
      <c r="D44" s="181"/>
      <c r="E44" s="182"/>
      <c r="F44" s="90"/>
      <c r="G44" s="111">
        <f>SUM(G45+G46+G47)</f>
        <v>-963.46</v>
      </c>
      <c r="H44" s="111">
        <f>SUM(H45:H47)</f>
        <v>-991.85</v>
      </c>
    </row>
    <row r="45" spans="1:8">
      <c r="A45" s="88" t="s">
        <v>170</v>
      </c>
      <c r="B45" s="183" t="s">
        <v>171</v>
      </c>
      <c r="C45" s="189"/>
      <c r="D45" s="189"/>
      <c r="E45" s="190"/>
      <c r="F45" s="89"/>
      <c r="G45" s="88">
        <v>59.14</v>
      </c>
      <c r="H45" s="88">
        <v>108.28</v>
      </c>
    </row>
    <row r="46" spans="1:8">
      <c r="A46" s="88" t="s">
        <v>9</v>
      </c>
      <c r="B46" s="183" t="s">
        <v>172</v>
      </c>
      <c r="C46" s="189"/>
      <c r="D46" s="189"/>
      <c r="E46" s="190"/>
      <c r="F46" s="89"/>
      <c r="G46" s="88"/>
      <c r="H46" s="110">
        <v>-45.61</v>
      </c>
    </row>
    <row r="47" spans="1:8">
      <c r="A47" s="88" t="s">
        <v>173</v>
      </c>
      <c r="B47" s="183" t="s">
        <v>174</v>
      </c>
      <c r="C47" s="189"/>
      <c r="D47" s="189"/>
      <c r="E47" s="190"/>
      <c r="F47" s="89"/>
      <c r="G47" s="110">
        <v>-1022.6</v>
      </c>
      <c r="H47" s="110">
        <v>-1054.52</v>
      </c>
    </row>
    <row r="48" spans="1:8" ht="27" customHeight="1">
      <c r="A48" s="84" t="s">
        <v>82</v>
      </c>
      <c r="B48" s="196" t="s">
        <v>175</v>
      </c>
      <c r="C48" s="194"/>
      <c r="D48" s="194"/>
      <c r="E48" s="195"/>
      <c r="F48" s="90"/>
      <c r="G48" s="111">
        <v>98.69</v>
      </c>
      <c r="H48" s="111">
        <v>-355.69</v>
      </c>
    </row>
    <row r="49" spans="1:8" ht="27" customHeight="1">
      <c r="A49" s="84" t="s">
        <v>102</v>
      </c>
      <c r="B49" s="196" t="s">
        <v>176</v>
      </c>
      <c r="C49" s="194"/>
      <c r="D49" s="194"/>
      <c r="E49" s="195"/>
      <c r="F49" s="90"/>
      <c r="G49" s="111">
        <v>0</v>
      </c>
      <c r="H49" s="111"/>
    </row>
    <row r="50" spans="1:8">
      <c r="A50" s="84" t="s">
        <v>112</v>
      </c>
      <c r="B50" s="180" t="s">
        <v>177</v>
      </c>
      <c r="C50" s="181"/>
      <c r="D50" s="181"/>
      <c r="E50" s="182"/>
      <c r="F50" s="90"/>
      <c r="G50" s="111">
        <v>0</v>
      </c>
      <c r="H50" s="111">
        <v>0</v>
      </c>
    </row>
    <row r="51" spans="1:8" ht="27.75" customHeight="1">
      <c r="A51" s="84" t="s">
        <v>178</v>
      </c>
      <c r="B51" s="193" t="s">
        <v>179</v>
      </c>
      <c r="C51" s="194"/>
      <c r="D51" s="194"/>
      <c r="E51" s="195"/>
      <c r="F51" s="90"/>
      <c r="G51" s="111">
        <f>SUM(G43+G44+G48+G49)</f>
        <v>44916.390000000138</v>
      </c>
      <c r="H51" s="111">
        <f>SUM(H43+H44+H48)</f>
        <v>19950.48000000004</v>
      </c>
    </row>
    <row r="52" spans="1:8">
      <c r="A52" s="84" t="s">
        <v>6</v>
      </c>
      <c r="B52" s="188" t="s">
        <v>180</v>
      </c>
      <c r="C52" s="181"/>
      <c r="D52" s="181"/>
      <c r="E52" s="182"/>
      <c r="F52" s="90"/>
      <c r="G52" s="84">
        <v>0</v>
      </c>
      <c r="H52" s="84">
        <v>0</v>
      </c>
    </row>
    <row r="53" spans="1:8">
      <c r="A53" s="84" t="s">
        <v>181</v>
      </c>
      <c r="B53" s="180" t="s">
        <v>182</v>
      </c>
      <c r="C53" s="181"/>
      <c r="D53" s="181"/>
      <c r="E53" s="182"/>
      <c r="F53" s="90"/>
      <c r="G53" s="111">
        <f>SUM(G51-G52)</f>
        <v>44916.390000000138</v>
      </c>
      <c r="H53" s="84">
        <f>SUM(H51-H52)</f>
        <v>19950.48000000004</v>
      </c>
    </row>
    <row r="54" spans="1:8">
      <c r="A54" s="88" t="s">
        <v>6</v>
      </c>
      <c r="B54" s="183" t="s">
        <v>183</v>
      </c>
      <c r="C54" s="189"/>
      <c r="D54" s="189"/>
      <c r="E54" s="190"/>
      <c r="F54" s="89"/>
      <c r="G54" s="110">
        <v>0</v>
      </c>
      <c r="H54" s="110">
        <v>0</v>
      </c>
    </row>
    <row r="55" spans="1:8">
      <c r="A55" s="88" t="s">
        <v>9</v>
      </c>
      <c r="B55" s="183" t="s">
        <v>184</v>
      </c>
      <c r="C55" s="189"/>
      <c r="D55" s="189"/>
      <c r="E55" s="190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31" t="s">
        <v>243</v>
      </c>
      <c r="B57" s="131"/>
      <c r="C57" s="131"/>
      <c r="D57" s="131"/>
      <c r="E57" s="131"/>
      <c r="F57" s="127"/>
      <c r="G57" s="191" t="s">
        <v>244</v>
      </c>
      <c r="H57" s="191"/>
    </row>
    <row r="58" spans="1:8" s="78" customFormat="1" ht="14.25">
      <c r="A58" s="192" t="s">
        <v>185</v>
      </c>
      <c r="B58" s="192"/>
      <c r="C58" s="192"/>
      <c r="D58" s="192"/>
      <c r="E58" s="192"/>
      <c r="F58" s="192"/>
      <c r="G58" s="187" t="s">
        <v>25</v>
      </c>
      <c r="H58" s="187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2" workbookViewId="0">
      <selection activeCell="I13" sqref="I13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7" t="s">
        <v>245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1.25" customHeight="1"/>
    <row r="4" spans="1:13">
      <c r="A4" s="199" t="s">
        <v>2</v>
      </c>
      <c r="B4" s="199" t="s">
        <v>191</v>
      </c>
      <c r="C4" s="199" t="s">
        <v>192</v>
      </c>
      <c r="D4" s="199" t="s">
        <v>193</v>
      </c>
      <c r="E4" s="199"/>
      <c r="F4" s="199"/>
      <c r="G4" s="199"/>
      <c r="H4" s="199"/>
      <c r="I4" s="199"/>
      <c r="J4" s="200"/>
      <c r="K4" s="200"/>
      <c r="L4" s="199"/>
      <c r="M4" s="199" t="s">
        <v>194</v>
      </c>
    </row>
    <row r="5" spans="1:13" ht="87.75" customHeight="1">
      <c r="A5" s="199"/>
      <c r="B5" s="199"/>
      <c r="C5" s="199"/>
      <c r="D5" s="95" t="s">
        <v>221</v>
      </c>
      <c r="E5" s="95" t="s">
        <v>195</v>
      </c>
      <c r="F5" s="95" t="s">
        <v>218</v>
      </c>
      <c r="G5" s="95" t="s">
        <v>196</v>
      </c>
      <c r="H5" s="95" t="s">
        <v>214</v>
      </c>
      <c r="I5" s="96" t="s">
        <v>197</v>
      </c>
      <c r="J5" s="95" t="s">
        <v>198</v>
      </c>
      <c r="K5" s="97" t="s">
        <v>199</v>
      </c>
      <c r="L5" s="98" t="s">
        <v>200</v>
      </c>
      <c r="M5" s="199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201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203</v>
      </c>
      <c r="B8" s="101" t="s">
        <v>204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205</v>
      </c>
      <c r="B9" s="101" t="s">
        <v>206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207</v>
      </c>
      <c r="C10" s="113">
        <f>SUM(C11:C12)</f>
        <v>16581.309999999998</v>
      </c>
      <c r="D10" s="113">
        <f t="shared" ref="D10:L10" si="0">SUM(D11:D12)</f>
        <v>179400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197465.41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-1484.1000000000058</v>
      </c>
    </row>
    <row r="11" spans="1:13" ht="11.25" customHeight="1">
      <c r="A11" s="100" t="s">
        <v>215</v>
      </c>
      <c r="B11" s="101" t="s">
        <v>204</v>
      </c>
      <c r="C11" s="112">
        <v>16433.259999999998</v>
      </c>
      <c r="D11" s="112">
        <v>0</v>
      </c>
      <c r="E11" s="112">
        <v>0</v>
      </c>
      <c r="F11" s="112">
        <v>0</v>
      </c>
      <c r="G11" s="112">
        <v>0</v>
      </c>
      <c r="H11" s="112">
        <v>0</v>
      </c>
      <c r="I11" s="112">
        <v>3678.74</v>
      </c>
      <c r="J11" s="112">
        <v>0</v>
      </c>
      <c r="K11" s="112">
        <v>0</v>
      </c>
      <c r="L11" s="112">
        <v>0</v>
      </c>
      <c r="M11" s="113">
        <f>SUM(C11+D11+E11-I11-K11)</f>
        <v>12754.519999999999</v>
      </c>
    </row>
    <row r="12" spans="1:13" ht="11.25" customHeight="1">
      <c r="A12" s="100" t="s">
        <v>216</v>
      </c>
      <c r="B12" s="101" t="s">
        <v>206</v>
      </c>
      <c r="C12" s="112">
        <v>148.05000000000001</v>
      </c>
      <c r="D12" s="112">
        <v>179400</v>
      </c>
      <c r="E12" s="112">
        <v>0</v>
      </c>
      <c r="F12" s="112">
        <v>0</v>
      </c>
      <c r="G12" s="112">
        <v>0</v>
      </c>
      <c r="H12" s="112">
        <v>0</v>
      </c>
      <c r="I12" s="112">
        <v>193786.67</v>
      </c>
      <c r="J12" s="112">
        <v>0</v>
      </c>
      <c r="K12" s="112">
        <v>0</v>
      </c>
      <c r="L12" s="112">
        <v>0</v>
      </c>
      <c r="M12" s="113">
        <f>SUM(C12+D12+E12-I12-K12)</f>
        <v>-14238.620000000024</v>
      </c>
    </row>
    <row r="13" spans="1:13" ht="78" customHeight="1">
      <c r="A13" s="95" t="s">
        <v>188</v>
      </c>
      <c r="B13" s="99" t="s">
        <v>208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209</v>
      </c>
      <c r="B14" s="101" t="s">
        <v>204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217</v>
      </c>
      <c r="B15" s="101" t="s">
        <v>206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210</v>
      </c>
      <c r="C16" s="113">
        <f t="shared" ref="C16:L16" si="1">SUM(C17:C18)</f>
        <v>34767.21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7275.6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27491.61</v>
      </c>
    </row>
    <row r="17" spans="1:13">
      <c r="A17" s="100" t="s">
        <v>211</v>
      </c>
      <c r="B17" s="101" t="s">
        <v>204</v>
      </c>
      <c r="C17" s="112">
        <v>34767.21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7275.6</v>
      </c>
      <c r="J17" s="112">
        <v>0</v>
      </c>
      <c r="K17" s="112">
        <v>0</v>
      </c>
      <c r="L17" s="112">
        <v>0</v>
      </c>
      <c r="M17" s="113">
        <f t="shared" ref="M17" si="2">SUM(C17+D17-I17-K17)</f>
        <v>27491.61</v>
      </c>
    </row>
    <row r="18" spans="1:13">
      <c r="A18" s="100" t="s">
        <v>212</v>
      </c>
      <c r="B18" s="101" t="s">
        <v>206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213</v>
      </c>
      <c r="C19" s="114">
        <f>SUM(C10+C16)</f>
        <v>51348.52</v>
      </c>
      <c r="D19" s="114">
        <f t="shared" ref="D19:L19" si="3">SUM(D10+D16)</f>
        <v>179400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204741.01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26007.509999999995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2018-10-19T10:54:35Z</cp:lastPrinted>
  <dcterms:created xsi:type="dcterms:W3CDTF">2011-05-23T14:14:31Z</dcterms:created>
  <dcterms:modified xsi:type="dcterms:W3CDTF">2018-10-19T10:54:42Z</dcterms:modified>
</cp:coreProperties>
</file>